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DZ-33-SH-A　露出絶縁断熱 " sheetId="1" state="visible" r:id="rId2"/>
    <sheet name="NDZ-33-SS-A　露出絶縁断熱" sheetId="2" state="visible" r:id="rId3"/>
    <sheet name="NDZ-33-SP-A　露出絶縁断熱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<sst xmlns="http://schemas.openxmlformats.org/spreadsheetml/2006/main" count="331" uniqueCount="95">
  <si>
    <t xml:space="preserve">成瀬化学㈱</t>
  </si>
  <si>
    <t xml:space="preserve">ナルシートN複合防水</t>
  </si>
  <si>
    <t xml:space="preserve">屋根露出断熱絶縁工法　　NDZ-33-SH-A　　高耐久遮熱仕様</t>
  </si>
  <si>
    <t xml:space="preserve">DI-２、DI-4対応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</si>
  <si>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</si>
  <si>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</si>
  <si>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</si>
  <si>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　断熱部</t>
  </si>
  <si>
    <t xml:space="preserve">①</t>
  </si>
  <si>
    <t xml:space="preserve">㎡</t>
  </si>
  <si>
    <t xml:space="preserve">床　非断熱部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</si>
  <si>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</si>
  <si>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</si>
  <si>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</si>
  <si>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</si>
  <si>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</si>
  <si>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</si>
  <si>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</si>
  <si>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</si>
  <si>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</si>
  <si>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</si>
  <si>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</si>
  <si>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</si>
  <si>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</si>
  <si>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</si>
  <si>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</si>
  <si>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</si>
  <si>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</si>
  <si>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</si>
  <si>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</si>
  <si>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</si>
  <si>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</si>
  <si>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</si>
  <si>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</si>
  <si>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</si>
  <si>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</si>
  <si>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</si>
  <si>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</si>
  <si>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一次防水　立上り切付用</t>
  </si>
  <si>
    <t xml:space="preserve">20㎝幅×5列に切り分け</t>
  </si>
  <si>
    <t xml:space="preserve">巻</t>
  </si>
  <si>
    <t xml:space="preserve">一次防水　床全面</t>
  </si>
  <si>
    <t xml:space="preserve">16ｍ巻</t>
  </si>
  <si>
    <t xml:space="preserve">床　立上り際50㎝幅用</t>
  </si>
  <si>
    <t xml:space="preserve">1.1ｍ/ｍ</t>
  </si>
  <si>
    <t xml:space="preserve">立上り切付用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</si>
  <si>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</si>
  <si>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</si>
  <si>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</si>
  <si>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</si>
  <si>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</si>
  <si>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</si>
  <si>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</si>
  <si>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</si>
  <si>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</si>
  <si>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断熱点張り用</t>
  </si>
  <si>
    <t xml:space="preserve">1.0kg/㎡</t>
  </si>
  <si>
    <t xml:space="preserve">上塗り防水用</t>
  </si>
  <si>
    <r>
      <rPr>
        <sz val="11"/>
        <color rgb="FFFF0000"/>
        <rFont val="ＭＳ Ｐゴシック"/>
        <family val="3"/>
        <charset val="128"/>
      </rPr>
      <t xml:space="preserve">2.0</t>
    </r>
    <r>
      <rPr>
        <sz val="11"/>
        <rFont val="ＭＳ Ｐゴシック"/>
        <family val="3"/>
        <charset val="128"/>
      </rPr>
      <t xml:space="preserve">kg/㎡</t>
    </r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</si>
  <si>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</si>
  <si>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</si>
  <si>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</si>
  <si>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</si>
  <si>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</si>
  <si>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</si>
  <si>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</si>
  <si>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</si>
  <si>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</si>
  <si>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</si>
  <si>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</si>
  <si>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</si>
  <si>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</si>
  <si>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t xml:space="preserve">ﾅﾙﾌｧﾙﾄﾄｯﾌﾟﾊｰﾄﾞP</t>
  </si>
  <si>
    <t xml:space="preserve">高耐久遮熱</t>
  </si>
  <si>
    <t xml:space="preserve">20kg缶</t>
  </si>
  <si>
    <t xml:space="preserve">0.5kg/㎡</t>
  </si>
  <si>
    <t xml:space="preserve">クールトップ　セラSi</t>
  </si>
  <si>
    <t xml:space="preserve">16kg石油缶</t>
  </si>
  <si>
    <t xml:space="preserve">0.4kg/㎡</t>
  </si>
  <si>
    <t xml:space="preserve">ステンレス脱気筒</t>
  </si>
  <si>
    <t xml:space="preserve">断熱用</t>
  </si>
  <si>
    <t xml:space="preserve">ヶ</t>
  </si>
  <si>
    <t xml:space="preserve">取扱外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</si>
  <si>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</si>
  <si>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</si>
  <si>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</si>
  <si>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</si>
  <si>
    <t xml:space="preserve">屋根露出断熱絶縁工法　　NDZ-33-SS-A　　遮熱軽歩行仕様</t>
  </si>
  <si>
    <t xml:space="preserve">ナルファルトトップー遮熱P</t>
  </si>
  <si>
    <t xml:space="preserve">遮熱トップ　非歩行</t>
  </si>
  <si>
    <t xml:space="preserve">20kg石油缶</t>
  </si>
  <si>
    <t xml:space="preserve">屋根露出断熱絶縁工法　　NDZ-33-SP-A　　遮熱非歩行仕様</t>
  </si>
  <si>
    <t xml:space="preserve">ナルファルトトップー遮熱S</t>
  </si>
  <si>
    <t xml:space="preserve">遮熱トップ　軽歩行</t>
  </si>
  <si>
    <t xml:space="preserve">15kg石油缶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</si>
</sst>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  <numFmt numFmtId="171" formatCode="General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" fillId="3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44077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false" outlineLevel="0" collapsed="false">
      <c r="B20" s="37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1" t="n">
        <f aca="false">ROUNDUP(SUM(F20:F23),0)</f>
        <v>200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false" outlineLevel="0" collapsed="false">
      <c r="B21" s="37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1"/>
      <c r="H21" s="19" t="s">
        <v>54</v>
      </c>
      <c r="I21" s="35"/>
      <c r="J21" s="35"/>
      <c r="K21" s="17"/>
    </row>
    <row r="22" customFormat="false" ht="13.5" hidden="false" customHeight="false" outlineLevel="0" collapsed="false">
      <c r="B22" s="37"/>
      <c r="C22" s="17" t="s">
        <v>55</v>
      </c>
      <c r="D22" s="17"/>
      <c r="E22" s="17" t="s">
        <v>31</v>
      </c>
      <c r="F22" s="45" t="n">
        <f aca="false">G5*1/18</f>
        <v>50</v>
      </c>
      <c r="G22" s="51"/>
      <c r="H22" s="19" t="s">
        <v>56</v>
      </c>
      <c r="I22" s="35"/>
      <c r="J22" s="35"/>
      <c r="K22" s="17"/>
    </row>
    <row r="23" customFormat="false" ht="13.5" hidden="false" customHeight="false" outlineLevel="0" collapsed="false">
      <c r="B23" s="37"/>
      <c r="C23" s="17" t="s">
        <v>57</v>
      </c>
      <c r="D23" s="17"/>
      <c r="E23" s="17" t="s">
        <v>31</v>
      </c>
      <c r="F23" s="45" t="n">
        <f aca="false">G10*2/18*1.05</f>
        <v>128.333333333333</v>
      </c>
      <c r="G23" s="51"/>
      <c r="H23" s="52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156.304347826087</v>
      </c>
      <c r="G24" s="56" t="n">
        <f aca="false">ROUNDUP(F24,0)</f>
        <v>157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72</v>
      </c>
      <c r="C28" s="17" t="s">
        <v>73</v>
      </c>
      <c r="D28" s="17" t="s">
        <v>74</v>
      </c>
      <c r="E28" s="13" t="s">
        <v>31</v>
      </c>
      <c r="F28" s="45" t="n">
        <f aca="false">G10*0.5/20</f>
        <v>27.5</v>
      </c>
      <c r="G28" s="59" t="n">
        <f aca="false">ROUNDUP(F28,0)</f>
        <v>28</v>
      </c>
      <c r="H28" s="19" t="s">
        <v>75</v>
      </c>
      <c r="I28" s="58"/>
      <c r="J28" s="36"/>
    </row>
    <row r="29" customFormat="false" ht="17.25" hidden="false" customHeight="true" outlineLevel="0" collapsed="false">
      <c r="B29" s="37" t="s">
        <v>76</v>
      </c>
      <c r="C29" s="17"/>
      <c r="D29" s="17" t="s">
        <v>77</v>
      </c>
      <c r="E29" s="13" t="s">
        <v>31</v>
      </c>
      <c r="F29" s="45" t="n">
        <f aca="false">G10*0.4/16</f>
        <v>27.5</v>
      </c>
      <c r="G29" s="59" t="n">
        <f aca="false">ROUNDUP(F29,0)</f>
        <v>28</v>
      </c>
      <c r="H29" s="19" t="s">
        <v>78</v>
      </c>
      <c r="I29" s="58"/>
      <c r="J29" s="36"/>
      <c r="K29" s="60"/>
    </row>
    <row r="30" customFormat="false" ht="17.25" hidden="false" customHeight="true" outlineLevel="0" collapsed="false">
      <c r="B30" s="61" t="s">
        <v>79</v>
      </c>
      <c r="C30" s="17" t="s">
        <v>80</v>
      </c>
      <c r="D30" s="17"/>
      <c r="E30" s="13" t="s">
        <v>81</v>
      </c>
      <c r="F30" s="13" t="s">
        <v>82</v>
      </c>
      <c r="G30" s="62" t="n">
        <f aca="false">ROUNDUP(G5/80,0)</f>
        <v>12</v>
      </c>
      <c r="H30" s="63"/>
      <c r="I30" s="58"/>
      <c r="J30" s="36"/>
      <c r="K30" s="2"/>
    </row>
    <row r="31" customFormat="false" ht="17.25" hidden="false" customHeight="true" outlineLevel="0" collapsed="false">
      <c r="H31" s="64" t="s">
        <v>83</v>
      </c>
      <c r="I31" s="64"/>
      <c r="J31" s="36" t="n">
        <f aca="false">SUM(J13:J30)</f>
        <v>0</v>
      </c>
    </row>
    <row r="32" customFormat="false" ht="17.25" hidden="false" customHeight="true" outlineLevel="0" collapsed="false">
      <c r="H32" s="65" t="s">
        <v>84</v>
      </c>
      <c r="I32" s="65"/>
      <c r="J32" s="66" t="n">
        <f aca="false">J31/G10</f>
        <v>0</v>
      </c>
    </row>
    <row r="34" customFormat="false" ht="13.5" hidden="false" customHeight="false" outlineLevel="0" collapsed="false">
      <c r="C34" s="1" t="s">
        <v>85</v>
      </c>
    </row>
    <row r="35" customFormat="false" ht="13.5" hidden="false" customHeight="false" outlineLevel="0" collapsed="false">
      <c r="C35" s="1" t="s">
        <v>86</v>
      </c>
    </row>
  </sheetData>
  <mergeCells count="15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C28:C29"/>
    <mergeCell ref="H31:I31"/>
    <mergeCell ref="H32:I32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7" activeCellId="0" sqref="L27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44077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87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true" outlineLevel="0" collapsed="false">
      <c r="B20" s="37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1" t="n">
        <f aca="false">ROUNDUP(SUM(F20:F23),0)</f>
        <v>200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true" outlineLevel="0" collapsed="false">
      <c r="B21" s="37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1"/>
      <c r="H21" s="19" t="s">
        <v>54</v>
      </c>
      <c r="I21" s="35"/>
      <c r="J21" s="35"/>
      <c r="K21" s="17"/>
    </row>
    <row r="22" customFormat="false" ht="13.5" hidden="false" customHeight="true" outlineLevel="0" collapsed="false">
      <c r="B22" s="37"/>
      <c r="C22" s="17" t="s">
        <v>55</v>
      </c>
      <c r="D22" s="17"/>
      <c r="E22" s="17" t="s">
        <v>31</v>
      </c>
      <c r="F22" s="45" t="n">
        <f aca="false">G5*1/18</f>
        <v>50</v>
      </c>
      <c r="G22" s="51"/>
      <c r="H22" s="19" t="s">
        <v>56</v>
      </c>
      <c r="I22" s="35"/>
      <c r="J22" s="35"/>
      <c r="K22" s="17"/>
    </row>
    <row r="23" customFormat="false" ht="13.5" hidden="false" customHeight="true" outlineLevel="0" collapsed="false">
      <c r="B23" s="37"/>
      <c r="C23" s="17" t="s">
        <v>57</v>
      </c>
      <c r="D23" s="17"/>
      <c r="E23" s="17" t="s">
        <v>31</v>
      </c>
      <c r="F23" s="45" t="n">
        <f aca="false">G10*2/18*1.05</f>
        <v>128.333333333333</v>
      </c>
      <c r="G23" s="51"/>
      <c r="H23" s="52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156.304347826087</v>
      </c>
      <c r="G24" s="56" t="n">
        <f aca="false">ROUNDUP(F24,0)</f>
        <v>157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88</v>
      </c>
      <c r="C28" s="17" t="s">
        <v>89</v>
      </c>
      <c r="D28" s="17" t="s">
        <v>90</v>
      </c>
      <c r="E28" s="13" t="s">
        <v>31</v>
      </c>
      <c r="F28" s="45" t="n">
        <f aca="false">$G$10*1/20</f>
        <v>55</v>
      </c>
      <c r="G28" s="50" t="n">
        <f aca="false">ROUNDUP(F28,0)</f>
        <v>55</v>
      </c>
      <c r="H28" s="19" t="s">
        <v>56</v>
      </c>
      <c r="I28" s="58"/>
      <c r="J28" s="36"/>
    </row>
    <row r="29" customFormat="false" ht="17.25" hidden="false" customHeight="true" outlineLevel="0" collapsed="false">
      <c r="B29" s="61" t="s">
        <v>79</v>
      </c>
      <c r="C29" s="17" t="s">
        <v>80</v>
      </c>
      <c r="D29" s="17"/>
      <c r="E29" s="13" t="s">
        <v>81</v>
      </c>
      <c r="F29" s="13" t="s">
        <v>82</v>
      </c>
      <c r="G29" s="62" t="n">
        <f aca="false">ROUNDUP(G5/80,0)</f>
        <v>12</v>
      </c>
      <c r="H29" s="63"/>
      <c r="I29" s="58"/>
      <c r="J29" s="36"/>
    </row>
    <row r="30" customFormat="false" ht="17.25" hidden="false" customHeight="true" outlineLevel="0" collapsed="false">
      <c r="H30" s="64" t="s">
        <v>83</v>
      </c>
      <c r="I30" s="64"/>
      <c r="J30" s="36" t="n">
        <f aca="false">SUM(J13:J29)</f>
        <v>0</v>
      </c>
    </row>
    <row r="31" customFormat="false" ht="17.25" hidden="false" customHeight="true" outlineLevel="0" collapsed="false">
      <c r="H31" s="65" t="s">
        <v>84</v>
      </c>
      <c r="I31" s="65"/>
      <c r="J31" s="66" t="n">
        <f aca="false">J30/G10</f>
        <v>0</v>
      </c>
    </row>
    <row r="33" customFormat="false" ht="13.5" hidden="false" customHeight="false" outlineLevel="0" collapsed="false">
      <c r="C33" s="1" t="s">
        <v>85</v>
      </c>
    </row>
    <row r="34" customFormat="false" ht="13.5" hidden="false" customHeight="false" outlineLevel="0" collapsed="false">
      <c r="C34" s="1" t="s">
        <v>86</v>
      </c>
    </row>
  </sheetData>
  <mergeCells count="14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H30:I30"/>
    <mergeCell ref="H31:I31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0" activeCellId="0" sqref="K30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44077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91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true" outlineLevel="0" collapsed="false">
      <c r="B20" s="37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1" t="n">
        <f aca="false">ROUNDUP(SUM(F20:F23),0)</f>
        <v>200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true" outlineLevel="0" collapsed="false">
      <c r="B21" s="37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1"/>
      <c r="H21" s="19" t="s">
        <v>54</v>
      </c>
      <c r="I21" s="35"/>
      <c r="J21" s="35"/>
      <c r="K21" s="17"/>
    </row>
    <row r="22" customFormat="false" ht="13.5" hidden="false" customHeight="true" outlineLevel="0" collapsed="false">
      <c r="B22" s="37"/>
      <c r="C22" s="17" t="s">
        <v>55</v>
      </c>
      <c r="D22" s="17"/>
      <c r="E22" s="17" t="s">
        <v>31</v>
      </c>
      <c r="F22" s="45" t="n">
        <f aca="false">G5*1/18</f>
        <v>50</v>
      </c>
      <c r="G22" s="51"/>
      <c r="H22" s="19" t="s">
        <v>56</v>
      </c>
      <c r="I22" s="35"/>
      <c r="J22" s="35"/>
      <c r="K22" s="17"/>
    </row>
    <row r="23" customFormat="false" ht="13.5" hidden="false" customHeight="true" outlineLevel="0" collapsed="false">
      <c r="B23" s="37"/>
      <c r="C23" s="17" t="s">
        <v>57</v>
      </c>
      <c r="D23" s="17"/>
      <c r="E23" s="17" t="s">
        <v>31</v>
      </c>
      <c r="F23" s="45" t="n">
        <f aca="false">G10*2/18*1.05</f>
        <v>128.333333333333</v>
      </c>
      <c r="G23" s="51"/>
      <c r="H23" s="52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156.304347826087</v>
      </c>
      <c r="G24" s="56" t="n">
        <f aca="false">ROUNDUP(F24,0)</f>
        <v>157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92</v>
      </c>
      <c r="C28" s="17" t="s">
        <v>93</v>
      </c>
      <c r="D28" s="17" t="s">
        <v>94</v>
      </c>
      <c r="E28" s="13" t="s">
        <v>31</v>
      </c>
      <c r="F28" s="45" t="n">
        <f aca="false">$G$10*1/15</f>
        <v>73.3333333333333</v>
      </c>
      <c r="G28" s="50" t="n">
        <f aca="false">ROUNDUP(F28,0)</f>
        <v>74</v>
      </c>
      <c r="H28" s="19" t="s">
        <v>75</v>
      </c>
      <c r="I28" s="58"/>
      <c r="J28" s="36"/>
    </row>
    <row r="29" customFormat="false" ht="17.25" hidden="false" customHeight="true" outlineLevel="0" collapsed="false">
      <c r="B29" s="61" t="s">
        <v>79</v>
      </c>
      <c r="C29" s="17" t="s">
        <v>80</v>
      </c>
      <c r="D29" s="17"/>
      <c r="E29" s="13" t="s">
        <v>81</v>
      </c>
      <c r="F29" s="13" t="s">
        <v>82</v>
      </c>
      <c r="G29" s="62" t="n">
        <f aca="false">ROUNDUP(G5/80,0)</f>
        <v>12</v>
      </c>
      <c r="H29" s="63"/>
      <c r="I29" s="58"/>
      <c r="J29" s="36"/>
    </row>
    <row r="30" customFormat="false" ht="17.25" hidden="false" customHeight="true" outlineLevel="0" collapsed="false">
      <c r="H30" s="64" t="s">
        <v>83</v>
      </c>
      <c r="I30" s="64"/>
      <c r="J30" s="36" t="n">
        <f aca="false">SUM(J13:J29)</f>
        <v>0</v>
      </c>
    </row>
    <row r="31" customFormat="false" ht="17.25" hidden="false" customHeight="true" outlineLevel="0" collapsed="false">
      <c r="H31" s="65" t="s">
        <v>84</v>
      </c>
      <c r="I31" s="65"/>
      <c r="J31" s="66" t="n">
        <f aca="false">J30/G10</f>
        <v>0</v>
      </c>
    </row>
    <row r="33" customFormat="false" ht="13.5" hidden="false" customHeight="false" outlineLevel="0" collapsed="false">
      <c r="C33" s="1" t="s">
        <v>85</v>
      </c>
    </row>
    <row r="34" customFormat="false" ht="13.5" hidden="false" customHeight="false" outlineLevel="0" collapsed="false">
      <c r="C34" s="1" t="s">
        <v>86</v>
      </c>
    </row>
  </sheetData>
  <mergeCells count="14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H30:I30"/>
    <mergeCell ref="H31:I31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2022-04-01T16:33:36Z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