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33-P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<sst xmlns="http://schemas.openxmlformats.org/spreadsheetml/2006/main" count="94" uniqueCount="76">
  <si>
    <t xml:space="preserve">成瀬化学㈱</t>
  </si>
  <si>
    <t xml:space="preserve">ナルシートN複合防水</t>
  </si>
  <si>
    <t xml:space="preserve">屋根保護密着断熱工法　　N-33-PD</t>
  </si>
  <si>
    <t xml:space="preserve">AI-2、AI-3対応</t>
  </si>
  <si>
    <t xml:space="preserve">Ⅰ欄</t>
  </si>
  <si>
    <t xml:space="preserve">施工数量</t>
  </si>
  <si>
    <t xml:space="preserve">床　断熱部</t>
  </si>
  <si>
    <t xml:space="preserve">①</t>
  </si>
  <si>
    <t xml:space="preserve">㎡</t>
  </si>
  <si>
    <t xml:space="preserve">（Ⅰ欄色地枠に施工数量を入力してください）</t>
  </si>
  <si>
    <t xml:space="preserve">床　非断熱部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</si>
  <si>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</si>
  <si>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</si>
  <si>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</si>
  <si>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</si>
  <si>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</si>
  <si>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</si>
  <si>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</si>
  <si>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</si>
  <si>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</si>
  <si>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</si>
  <si>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</si>
  <si>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</si>
  <si>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</si>
  <si>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</si>
  <si>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</si>
  <si>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</si>
  <si>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</si>
  <si>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</si>
  <si>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</si>
  <si>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</si>
  <si>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</si>
  <si>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</si>
  <si>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</si>
  <si>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</si>
  <si>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ナルシートN（密着）</t>
  </si>
  <si>
    <t xml:space="preserve">床　全面用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</si>
  <si>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</si>
  <si>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</si>
  <si>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</si>
  <si>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</si>
  <si>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20㎝幅×5列に切除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</si>
  <si>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</si>
  <si>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</si>
  <si>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</si>
  <si>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</si>
  <si>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</si>
  <si>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</si>
  <si>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</si>
  <si>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2.0kg/㎡</t>
  </si>
  <si>
    <t xml:space="preserve">断熱材全面接着用</t>
  </si>
  <si>
    <t xml:space="preserve">1 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</si>
  <si>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</si>
  <si>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</si>
  <si>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</si>
  <si>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</si>
  <si>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</si>
  <si>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</si>
  <si>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</si>
  <si>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</si>
  <si>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</si>
  <si>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</si>
  <si>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</si>
  <si>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</si>
  <si>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</si>
  <si>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</si>
  <si>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</si>
  <si>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</si>
  <si>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</si>
  <si>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</si>
  <si>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</si>
  <si>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r>
      <rPr>
        <sz val="11"/>
        <rFont val="ＭＳ Ｐゴシック"/>
        <family val="3"/>
        <charset val="128"/>
      </rPr>
      <t xml:space="preserve">1</t>
    </r>
    <r>
      <rPr>
        <sz val="11"/>
        <color rgb="FF000000"/>
        <rFont val="ＭＳ Ｐゴシック"/>
        <family val="2"/>
        <charset val="128"/>
      </rPr>
      <t xml:space="preserve">2ケ/㎡</t>
    </r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</si>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</sst>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2.01"/>
    <col collapsed="false" customWidth="true" hidden="false" outlineLevel="0" max="3" min="3" style="1" width="17.76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256" min="11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512" min="267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768" min="523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1025" min="779" style="1" width="9"/>
  </cols>
  <sheetData>
    <row r="1" customFormat="false" ht="17.25" hidden="false" customHeight="false" outlineLevel="0" collapsed="false">
      <c r="A1" s="3"/>
      <c r="C1" s="4"/>
      <c r="I1" s="5" t="n">
        <v>44077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C4" s="4"/>
      <c r="F4" s="2"/>
      <c r="G4" s="9" t="s">
        <v>4</v>
      </c>
      <c r="H4" s="7"/>
      <c r="I4" s="8"/>
    </row>
    <row r="5" customFormat="false" ht="19.5" hidden="false" customHeight="true" outlineLevel="0" collapsed="false">
      <c r="A5" s="3"/>
      <c r="B5" s="1" t="s">
        <v>5</v>
      </c>
      <c r="C5" s="4"/>
      <c r="D5" s="10" t="s">
        <v>6</v>
      </c>
      <c r="E5" s="11" t="s">
        <v>7</v>
      </c>
      <c r="F5" s="12" t="s">
        <v>8</v>
      </c>
      <c r="G5" s="13" t="n">
        <v>1000</v>
      </c>
      <c r="H5" s="7"/>
      <c r="I5" s="8"/>
    </row>
    <row r="6" customFormat="false" ht="19.5" hidden="false" customHeight="true" outlineLevel="0" collapsed="false">
      <c r="A6" s="3"/>
      <c r="B6" s="14" t="s">
        <v>9</v>
      </c>
      <c r="C6" s="4"/>
      <c r="D6" s="10" t="s">
        <v>10</v>
      </c>
      <c r="E6" s="11"/>
      <c r="F6" s="12" t="s">
        <v>8</v>
      </c>
      <c r="G6" s="13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0" t="s">
        <v>11</v>
      </c>
      <c r="E7" s="11" t="s">
        <v>12</v>
      </c>
      <c r="F7" s="12" t="s">
        <v>8</v>
      </c>
      <c r="G7" s="13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0" t="s">
        <v>13</v>
      </c>
      <c r="E8" s="11"/>
      <c r="F8" s="12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0" t="s">
        <v>15</v>
      </c>
      <c r="E9" s="11"/>
      <c r="F9" s="12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0" t="s">
        <v>16</v>
      </c>
      <c r="E10" s="11"/>
      <c r="F10" s="12" t="s">
        <v>8</v>
      </c>
      <c r="G10" s="16" t="n">
        <f aca="false">SUM(G5:G7)</f>
        <v>1200</v>
      </c>
      <c r="H10" s="7"/>
      <c r="I10" s="8"/>
    </row>
    <row r="11" customFormat="false" ht="13.5" hidden="false" customHeight="false" outlineLevel="0" collapsed="false">
      <c r="B11" s="1" t="s">
        <v>17</v>
      </c>
      <c r="C11" s="14" t="s">
        <v>18</v>
      </c>
      <c r="G11" s="9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2"/>
      <c r="F12" s="12"/>
      <c r="G12" s="18" t="s">
        <v>23</v>
      </c>
      <c r="H12" s="19" t="s">
        <v>24</v>
      </c>
      <c r="I12" s="20" t="s">
        <v>25</v>
      </c>
      <c r="J12" s="20" t="s">
        <v>26</v>
      </c>
    </row>
    <row r="13" customFormat="false" ht="17.25" hidden="false" customHeight="true" outlineLevel="0" collapsed="false">
      <c r="B13" s="21" t="s">
        <v>27</v>
      </c>
      <c r="C13" s="17" t="s">
        <v>28</v>
      </c>
      <c r="D13" s="22" t="s">
        <v>29</v>
      </c>
      <c r="E13" s="23" t="s">
        <v>30</v>
      </c>
      <c r="F13" s="24"/>
      <c r="G13" s="25" t="s">
        <v>31</v>
      </c>
      <c r="H13" s="26" t="s">
        <v>32</v>
      </c>
      <c r="I13" s="27"/>
      <c r="J13" s="28" t="s">
        <v>33</v>
      </c>
    </row>
    <row r="14" customFormat="false" ht="17.25" hidden="false" customHeight="true" outlineLevel="0" collapsed="false">
      <c r="B14" s="21"/>
      <c r="C14" s="17"/>
      <c r="D14" s="29" t="s">
        <v>34</v>
      </c>
      <c r="E14" s="30" t="s">
        <v>30</v>
      </c>
      <c r="F14" s="31" t="n">
        <f aca="false">ROUNDUP(G10*0.2/10,0)</f>
        <v>24</v>
      </c>
      <c r="G14" s="32" t="n">
        <f aca="false">F14</f>
        <v>24</v>
      </c>
      <c r="H14" s="19" t="s">
        <v>32</v>
      </c>
      <c r="I14" s="33"/>
      <c r="J14" s="34" t="n">
        <f aca="false">G14*I14</f>
        <v>0</v>
      </c>
    </row>
    <row r="15" customFormat="false" ht="17.25" hidden="false" customHeight="true" outlineLevel="0" collapsed="false">
      <c r="B15" s="35" t="s">
        <v>35</v>
      </c>
      <c r="C15" s="22" t="s">
        <v>36</v>
      </c>
      <c r="D15" s="36" t="s">
        <v>37</v>
      </c>
      <c r="E15" s="12" t="s">
        <v>38</v>
      </c>
      <c r="F15" s="37" t="n">
        <f aca="false">G5/(0.9*15.9)</f>
        <v>69.8812019566737</v>
      </c>
      <c r="G15" s="38" t="n">
        <f aca="false">ROUNDUP(F15+F16,0)</f>
        <v>74</v>
      </c>
      <c r="H15" s="19" t="s">
        <v>39</v>
      </c>
      <c r="I15" s="39"/>
      <c r="J15" s="34" t="n">
        <f aca="false">G15*I15</f>
        <v>0</v>
      </c>
      <c r="K15" s="40"/>
    </row>
    <row r="16" customFormat="false" ht="17.25" hidden="false" customHeight="true" outlineLevel="0" collapsed="false">
      <c r="B16" s="35"/>
      <c r="C16" s="22" t="s">
        <v>40</v>
      </c>
      <c r="D16" s="41" t="s">
        <v>41</v>
      </c>
      <c r="E16" s="12" t="s">
        <v>38</v>
      </c>
      <c r="F16" s="37" t="n">
        <f aca="false">G9/5/15.9</f>
        <v>3.14465408805031</v>
      </c>
      <c r="G16" s="38"/>
      <c r="H16" s="19" t="s">
        <v>39</v>
      </c>
      <c r="I16" s="33"/>
      <c r="J16" s="42"/>
      <c r="K16" s="40"/>
    </row>
    <row r="17" customFormat="false" ht="13.5" hidden="false" customHeight="false" outlineLevel="0" collapsed="false">
      <c r="B17" s="43" t="s">
        <v>42</v>
      </c>
      <c r="C17" s="17" t="s">
        <v>43</v>
      </c>
      <c r="D17" s="17" t="s">
        <v>44</v>
      </c>
      <c r="E17" s="17" t="s">
        <v>30</v>
      </c>
      <c r="F17" s="37" t="n">
        <f aca="false">(G5+G6)*0.3/18*1.1</f>
        <v>20.1666666666667</v>
      </c>
      <c r="G17" s="44" t="n">
        <f aca="false">ROUNDUP(SUM(F17:F20),0)</f>
        <v>219</v>
      </c>
      <c r="H17" s="19" t="s">
        <v>45</v>
      </c>
      <c r="I17" s="39"/>
      <c r="J17" s="39" t="n">
        <f aca="false">G17*I17</f>
        <v>0</v>
      </c>
    </row>
    <row r="18" customFormat="false" ht="13.5" hidden="false" customHeight="false" outlineLevel="0" collapsed="false">
      <c r="B18" s="43"/>
      <c r="C18" s="17" t="s">
        <v>46</v>
      </c>
      <c r="D18" s="17"/>
      <c r="E18" s="17" t="s">
        <v>30</v>
      </c>
      <c r="F18" s="37" t="n">
        <f aca="false">G9*0.2/18*1.1</f>
        <v>3.05555555555556</v>
      </c>
      <c r="G18" s="44"/>
      <c r="H18" s="19" t="s">
        <v>47</v>
      </c>
      <c r="I18" s="39"/>
      <c r="J18" s="39"/>
    </row>
    <row r="19" customFormat="false" ht="13.5" hidden="false" customHeight="false" outlineLevel="0" collapsed="false">
      <c r="B19" s="43"/>
      <c r="C19" s="17" t="s">
        <v>48</v>
      </c>
      <c r="D19" s="17"/>
      <c r="E19" s="17" t="s">
        <v>30</v>
      </c>
      <c r="F19" s="37" t="n">
        <f aca="false">G10*2/18*1.05</f>
        <v>140</v>
      </c>
      <c r="G19" s="44"/>
      <c r="H19" s="19" t="s">
        <v>49</v>
      </c>
      <c r="I19" s="39"/>
      <c r="J19" s="39"/>
    </row>
    <row r="20" customFormat="false" ht="13.5" hidden="false" customHeight="false" outlineLevel="0" collapsed="false">
      <c r="B20" s="43"/>
      <c r="C20" s="17" t="s">
        <v>50</v>
      </c>
      <c r="D20" s="17"/>
      <c r="E20" s="12" t="s">
        <v>30</v>
      </c>
      <c r="F20" s="37" t="n">
        <f aca="false">G5*1/18</f>
        <v>55.5555555555556</v>
      </c>
      <c r="G20" s="44"/>
      <c r="H20" s="19" t="s">
        <v>51</v>
      </c>
      <c r="I20" s="39"/>
      <c r="J20" s="39"/>
    </row>
    <row r="21" customFormat="false" ht="33" hidden="false" customHeight="true" outlineLevel="0" collapsed="false">
      <c r="B21" s="45" t="s">
        <v>52</v>
      </c>
      <c r="C21" s="46" t="s">
        <v>53</v>
      </c>
      <c r="D21" s="47" t="s">
        <v>54</v>
      </c>
      <c r="E21" s="12" t="s">
        <v>30</v>
      </c>
      <c r="F21" s="37" t="n">
        <f aca="false">SUM(F17:F20)/23*18</f>
        <v>171.217391304348</v>
      </c>
      <c r="G21" s="48" t="n">
        <f aca="false">ROUNDUP(F21,0)</f>
        <v>172</v>
      </c>
      <c r="H21" s="19"/>
      <c r="I21" s="49"/>
      <c r="J21" s="34" t="n">
        <f aca="false">G21*I21</f>
        <v>0</v>
      </c>
    </row>
    <row r="22" customFormat="false" ht="17.25" hidden="false" customHeight="true" outlineLevel="0" collapsed="false">
      <c r="B22" s="35" t="s">
        <v>55</v>
      </c>
      <c r="C22" s="17" t="s">
        <v>56</v>
      </c>
      <c r="D22" s="17" t="s">
        <v>57</v>
      </c>
      <c r="E22" s="12" t="s">
        <v>38</v>
      </c>
      <c r="F22" s="37" t="n">
        <f aca="false">G10*1.1/100</f>
        <v>13.2</v>
      </c>
      <c r="G22" s="38" t="n">
        <f aca="false">ROUNDUP(F22,0)</f>
        <v>14</v>
      </c>
      <c r="H22" s="19" t="s">
        <v>58</v>
      </c>
      <c r="I22" s="39"/>
      <c r="J22" s="34" t="n">
        <f aca="false">G22*I22</f>
        <v>0</v>
      </c>
    </row>
    <row r="23" customFormat="false" ht="17.25" hidden="false" customHeight="true" outlineLevel="0" collapsed="false">
      <c r="B23" s="35" t="s">
        <v>59</v>
      </c>
      <c r="C23" s="17" t="s">
        <v>60</v>
      </c>
      <c r="D23" s="17" t="s">
        <v>57</v>
      </c>
      <c r="E23" s="12" t="s">
        <v>38</v>
      </c>
      <c r="F23" s="37" t="n">
        <f aca="false">G9*1.2/100</f>
        <v>3</v>
      </c>
      <c r="G23" s="38" t="n">
        <f aca="false">ROUNDUP(F23,0)</f>
        <v>3</v>
      </c>
      <c r="H23" s="19" t="s">
        <v>39</v>
      </c>
      <c r="I23" s="39"/>
      <c r="J23" s="34" t="n">
        <f aca="false">G23*I23</f>
        <v>0</v>
      </c>
    </row>
    <row r="24" customFormat="false" ht="17.25" hidden="false" customHeight="true" outlineLevel="0" collapsed="false">
      <c r="B24" s="45" t="s">
        <v>61</v>
      </c>
      <c r="C24" s="17" t="s">
        <v>62</v>
      </c>
      <c r="D24" s="17" t="s">
        <v>63</v>
      </c>
      <c r="E24" s="12" t="s">
        <v>64</v>
      </c>
      <c r="F24" s="37" t="n">
        <f aca="false">G5/(0.91*1.82)</f>
        <v>603.791812583021</v>
      </c>
      <c r="G24" s="50" t="n">
        <f aca="false">ROUNDUP(F24,0)</f>
        <v>604</v>
      </c>
      <c r="H24" s="19"/>
      <c r="I24" s="51"/>
      <c r="J24" s="34" t="n">
        <f aca="false">G24*I24</f>
        <v>0</v>
      </c>
    </row>
    <row r="25" customFormat="false" ht="17.25" hidden="false" customHeight="true" outlineLevel="0" collapsed="false">
      <c r="B25" s="35" t="s">
        <v>65</v>
      </c>
      <c r="C25" s="17" t="s">
        <v>66</v>
      </c>
      <c r="D25" s="17" t="s">
        <v>67</v>
      </c>
      <c r="E25" s="17" t="s">
        <v>38</v>
      </c>
      <c r="F25" s="37" t="n">
        <f aca="false">G5/(1.5*50)</f>
        <v>13.3333333333333</v>
      </c>
      <c r="G25" s="38" t="n">
        <f aca="false">ROUNDUP(F25,0)</f>
        <v>14</v>
      </c>
      <c r="H25" s="19"/>
      <c r="I25" s="51"/>
      <c r="J25" s="34" t="n">
        <f aca="false">G25*I25</f>
        <v>0</v>
      </c>
    </row>
    <row r="26" customFormat="false" ht="17.25" hidden="false" customHeight="true" outlineLevel="0" collapsed="false">
      <c r="B26" s="52" t="s">
        <v>68</v>
      </c>
      <c r="C26" s="53" t="s">
        <v>69</v>
      </c>
      <c r="D26" s="53"/>
      <c r="E26" s="53" t="s">
        <v>70</v>
      </c>
      <c r="F26" s="54" t="n">
        <f aca="false">G7*12</f>
        <v>1200</v>
      </c>
      <c r="G26" s="55" t="n">
        <f aca="false">ROUNDUP(F26,-3)</f>
        <v>2000</v>
      </c>
      <c r="H26" s="56" t="s">
        <v>71</v>
      </c>
      <c r="I26" s="51"/>
      <c r="J26" s="34" t="n">
        <f aca="false">G26*I26</f>
        <v>0</v>
      </c>
    </row>
    <row r="27" customFormat="false" ht="17.25" hidden="false" customHeight="true" outlineLevel="0" collapsed="false">
      <c r="H27" s="57" t="s">
        <v>72</v>
      </c>
      <c r="I27" s="57"/>
      <c r="J27" s="34" t="n">
        <f aca="false">SUM(J13:J25)</f>
        <v>0</v>
      </c>
    </row>
    <row r="28" customFormat="false" ht="17.25" hidden="false" customHeight="true" outlineLevel="0" collapsed="false">
      <c r="H28" s="58" t="s">
        <v>73</v>
      </c>
      <c r="I28" s="58"/>
      <c r="J28" s="59" t="n">
        <f aca="false">J27/G10</f>
        <v>0</v>
      </c>
      <c r="L28" s="60"/>
    </row>
    <row r="30" customFormat="false" ht="13.5" hidden="false" customHeight="false" outlineLevel="0" collapsed="false">
      <c r="C30" s="1" t="s">
        <v>74</v>
      </c>
    </row>
    <row r="31" customFormat="false" ht="13.5" hidden="false" customHeight="false" outlineLevel="0" collapsed="false">
      <c r="C31" s="1" t="s">
        <v>75</v>
      </c>
    </row>
  </sheetData>
  <mergeCells count="12">
    <mergeCell ref="I1:K1"/>
    <mergeCell ref="B13:B14"/>
    <mergeCell ref="C13:C14"/>
    <mergeCell ref="B15:B16"/>
    <mergeCell ref="G15:G16"/>
    <mergeCell ref="B17:B20"/>
    <mergeCell ref="D17:D20"/>
    <mergeCell ref="G17:G20"/>
    <mergeCell ref="I17:I20"/>
    <mergeCell ref="J17:J20"/>
    <mergeCell ref="H27:I27"/>
    <mergeCell ref="H28:I28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2022-04-01T16:34:59Z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